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<sst xmlns="http://schemas.openxmlformats.org/spreadsheetml/2006/main" count="49" uniqueCount="41">
  <si>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Berechnung der absoluten Feuchte</t>
  </si>
  <si>
    <t>T</t>
  </si>
  <si>
    <t>r</t>
  </si>
  <si>
    <t>AF</t>
  </si>
  <si>
    <t>a</t>
  </si>
  <si>
    <t>b</t>
  </si>
  <si>
    <t>Parameter
T &gt;= 0</t>
  </si>
  <si>
    <t>Parameter
T&lt;0 über Wasser
(Taupunkt)</t>
  </si>
  <si>
    <t>Parameter
T&lt;0 über Eis
(Frostpunkt)</t>
  </si>
  <si>
    <t>R*</t>
  </si>
  <si>
    <r>
      <t>m</t>
    </r>
    <r>
      <rPr>
        <b/>
        <vertAlign val="subscript"/>
        <sz val="10"/>
        <color indexed="10"/>
        <rFont val="Arial"/>
        <family val="2"/>
      </rPr>
      <t>w</t>
    </r>
  </si>
  <si>
    <t>Absolute Feuchte
in g Wasserdampf
pro m³ Luft
( g / m³ )</t>
  </si>
  <si>
    <t>universelle
Gaskonstante
J / (kmol*K)</t>
  </si>
  <si>
    <t>Sättigungsdampfdruck in hPa:</t>
  </si>
  <si>
    <t>Absolute Feuchte (g /m³)</t>
  </si>
  <si>
    <r>
      <t>" AF(r,TK) = 10^5 x 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/ R* x DD(r,T) / TK "</t>
    </r>
  </si>
  <si>
    <t>" SDD(T) = 6,1078 x 10 ^ ((a x T) / (b + T)) "</t>
  </si>
  <si>
    <t>Temperatur in Kelvin</t>
  </si>
  <si>
    <t>" TK = T + 273,15 "</t>
  </si>
  <si>
    <t>TK</t>
  </si>
  <si>
    <t>Dampfdruck in hPa</t>
  </si>
  <si>
    <t>" DD(r,T) = r/100 * SDD(T) "</t>
  </si>
  <si>
    <t>SDD(T)</t>
  </si>
  <si>
    <t>DD(r,T)</t>
  </si>
  <si>
    <t>Temp.
in ° C</t>
  </si>
  <si>
    <t>Temp. 
in Kelvin</t>
  </si>
  <si>
    <t>relative
Luft-
feuchte
in %</t>
  </si>
  <si>
    <t>Molekular-
gewicht
des Wasser-
dampfes</t>
  </si>
  <si>
    <t>Sättig.-
dampf-
druck
in hPa</t>
  </si>
  <si>
    <t>Dampf-
druck 
in hPa</t>
  </si>
  <si>
    <t>((a*T)/(b+T))</t>
  </si>
  <si>
    <t>relative
Luftfeuchte
in %</t>
  </si>
  <si>
    <t>Außen</t>
  </si>
  <si>
    <t>Innen</t>
  </si>
  <si>
    <t>absolute Luftfeuchte</t>
  </si>
  <si>
    <t>außen</t>
  </si>
  <si>
    <t>innen</t>
  </si>
  <si>
    <r>
      <t>Außentemperatur</t>
    </r>
    <r>
      <rPr>
        <sz val="10"/>
        <rFont val="Arial"/>
        <family val="0"/>
      </rPr>
      <t xml:space="preserve">
in ° C</t>
    </r>
  </si>
  <si>
    <r>
      <t>Innentemperatur</t>
    </r>
    <r>
      <rPr>
        <sz val="10"/>
        <rFont val="Arial"/>
        <family val="0"/>
      </rPr>
      <t xml:space="preserve">
in ° C</t>
    </r>
  </si>
  <si>
    <t>Formeln:</t>
  </si>
  <si>
    <t>created by Franz Weissinger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</si>
</sst>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2" borderId="1" xfId="0" applyFill="1" applyBorder="1" applyAlignment="1">
      <alignment/>
    </xf>
    <xf numFmtId="0" fontId="8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2" fontId="10" fillId="4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5" sqref="A5"/>
    </sheetView>
  </sheetViews>
  <sheetFormatPr defaultColWidth="11.421875" defaultRowHeight="12.75"/>
  <cols>
    <col min="1" max="1" width="17.140625" style="0" customWidth="1"/>
    <col min="2" max="2" width="10.28125" style="0" customWidth="1"/>
    <col min="3" max="3" width="12.00390625" style="0" bestFit="1" customWidth="1"/>
    <col min="4" max="4" width="15.00390625" style="0" customWidth="1"/>
    <col min="5" max="5" width="12.00390625" style="0" bestFit="1" customWidth="1"/>
    <col min="6" max="6" width="12.421875" style="0" customWidth="1"/>
    <col min="7" max="7" width="17.28125" style="0" customWidth="1"/>
    <col min="8" max="8" width="15.140625" style="0" customWidth="1"/>
    <col min="9" max="9" width="3.7109375" style="0" customWidth="1"/>
    <col min="10" max="10" width="14.140625" style="0" customWidth="1"/>
    <col min="12" max="12" width="15.421875" style="0" customWidth="1"/>
    <col min="13" max="13" width="16.140625" style="0" customWidth="1"/>
    <col min="16" max="16" width="13.57421875" style="0" customWidth="1"/>
    <col min="17" max="17" width="11.57421875" style="0" bestFit="1" customWidth="1"/>
  </cols>
  <sheetData>
    <row r="1" spans="2:13" ht="15.75">
      <c r="B1" s="28" t="s">
        <v>0</v>
      </c>
      <c r="C1" s="1"/>
      <c r="D1" s="1"/>
      <c r="E1" s="1"/>
      <c r="G1" t="s">
        <v>40</v>
      </c>
      <c r="L1" s="3"/>
      <c r="M1" s="3"/>
    </row>
    <row r="2" ht="13.5" thickBot="1"/>
    <row r="3" spans="1:8" ht="13.5" thickBot="1">
      <c r="A3" s="22" t="s">
        <v>32</v>
      </c>
      <c r="B3" s="23"/>
      <c r="C3" s="24"/>
      <c r="D3" s="25" t="s">
        <v>33</v>
      </c>
      <c r="E3" s="26"/>
      <c r="F3" s="24"/>
      <c r="G3" s="21" t="s">
        <v>34</v>
      </c>
      <c r="H3" s="21"/>
    </row>
    <row r="4" spans="1:8" ht="39" thickBot="1">
      <c r="A4" s="5" t="s">
        <v>37</v>
      </c>
      <c r="B4" s="6" t="s">
        <v>31</v>
      </c>
      <c r="C4" s="4"/>
      <c r="D4" s="7" t="s">
        <v>38</v>
      </c>
      <c r="E4" s="6" t="s">
        <v>31</v>
      </c>
      <c r="F4" s="4"/>
      <c r="G4" s="8" t="s">
        <v>35</v>
      </c>
      <c r="H4" s="9" t="s">
        <v>36</v>
      </c>
    </row>
    <row r="5" spans="1:10" ht="13.5" thickBot="1">
      <c r="A5" s="18"/>
      <c r="B5" s="18"/>
      <c r="C5" s="4"/>
      <c r="D5" s="18"/>
      <c r="E5" s="18"/>
      <c r="F5" s="4"/>
      <c r="G5" s="19">
        <f>(10^5*H14/G14*(B5/100*(6.1078*10^((7.5*A5)/(237.3+A5)))/(A5+273.15)))</f>
        <v>0</v>
      </c>
      <c r="H5" s="19">
        <f>(10^5*H14/G14*(E5/100*(6.1078*10^((7.5*D5)/(237.3+D5)))/(D5+273.15)))</f>
        <v>0</v>
      </c>
      <c r="J5" s="20" t="str">
        <f>IF((H5-G5)&gt;2,"Lüften!","Nicht Lüften !!!")</f>
        <v>Nicht Lüften !!!</v>
      </c>
    </row>
    <row r="7" spans="1:5" ht="15.75">
      <c r="A7" s="27" t="s">
        <v>39</v>
      </c>
      <c r="B7" t="s">
        <v>14</v>
      </c>
      <c r="E7" t="s">
        <v>15</v>
      </c>
    </row>
    <row r="8" spans="2:5" ht="12.75">
      <c r="B8" t="s">
        <v>17</v>
      </c>
      <c r="E8" t="s">
        <v>18</v>
      </c>
    </row>
    <row r="9" spans="2:5" ht="12.75">
      <c r="B9" t="s">
        <v>20</v>
      </c>
      <c r="E9" t="s">
        <v>21</v>
      </c>
    </row>
    <row r="10" spans="2:5" ht="12.75">
      <c r="B10" t="s">
        <v>13</v>
      </c>
      <c r="E10" t="s">
        <v>16</v>
      </c>
    </row>
    <row r="11" ht="13.5" thickBot="1"/>
    <row r="12" spans="1:8" ht="15" thickBot="1">
      <c r="A12" s="15" t="s">
        <v>4</v>
      </c>
      <c r="B12" s="15" t="s">
        <v>5</v>
      </c>
      <c r="C12" s="15" t="s">
        <v>4</v>
      </c>
      <c r="D12" s="15" t="s">
        <v>5</v>
      </c>
      <c r="E12" s="15" t="s">
        <v>4</v>
      </c>
      <c r="F12" s="15" t="s">
        <v>5</v>
      </c>
      <c r="G12" s="15" t="s">
        <v>9</v>
      </c>
      <c r="H12" s="15" t="s">
        <v>10</v>
      </c>
    </row>
    <row r="13" spans="1:8" s="2" customFormat="1" ht="51.75" thickBot="1">
      <c r="A13" s="16" t="s">
        <v>6</v>
      </c>
      <c r="B13" s="16" t="s">
        <v>6</v>
      </c>
      <c r="C13" s="16" t="s">
        <v>7</v>
      </c>
      <c r="D13" s="16" t="s">
        <v>7</v>
      </c>
      <c r="E13" s="16" t="s">
        <v>8</v>
      </c>
      <c r="F13" s="16" t="s">
        <v>8</v>
      </c>
      <c r="G13" s="16" t="s">
        <v>12</v>
      </c>
      <c r="H13" s="16" t="s">
        <v>27</v>
      </c>
    </row>
    <row r="14" spans="1:8" ht="13.5" thickBot="1">
      <c r="A14" s="17">
        <v>7.5</v>
      </c>
      <c r="B14" s="17">
        <v>237.3</v>
      </c>
      <c r="C14" s="17">
        <v>7.6</v>
      </c>
      <c r="D14" s="17">
        <v>240.7</v>
      </c>
      <c r="E14" s="17">
        <v>9.5</v>
      </c>
      <c r="F14" s="17">
        <v>265.5</v>
      </c>
      <c r="G14" s="17">
        <v>8314.3</v>
      </c>
      <c r="H14" s="17">
        <v>18.016</v>
      </c>
    </row>
    <row r="16" spans="1:8" ht="12.75">
      <c r="A16" s="10" t="s">
        <v>1</v>
      </c>
      <c r="B16" s="10" t="s">
        <v>2</v>
      </c>
      <c r="C16" s="10" t="s">
        <v>30</v>
      </c>
      <c r="D16" s="10" t="s">
        <v>22</v>
      </c>
      <c r="E16" s="10" t="s">
        <v>23</v>
      </c>
      <c r="F16" s="10" t="s">
        <v>19</v>
      </c>
      <c r="G16" s="11" t="s">
        <v>3</v>
      </c>
      <c r="H16" s="2"/>
    </row>
    <row r="17" spans="1:7" ht="51">
      <c r="A17" s="12" t="s">
        <v>24</v>
      </c>
      <c r="B17" s="12" t="s">
        <v>26</v>
      </c>
      <c r="C17" s="12"/>
      <c r="D17" s="12" t="s">
        <v>28</v>
      </c>
      <c r="E17" s="12" t="s">
        <v>29</v>
      </c>
      <c r="F17" s="12" t="s">
        <v>25</v>
      </c>
      <c r="G17" s="12" t="s">
        <v>11</v>
      </c>
    </row>
    <row r="18" spans="1:7" ht="12.75">
      <c r="A18" s="13">
        <v>30</v>
      </c>
      <c r="B18" s="13">
        <v>60</v>
      </c>
      <c r="C18" s="14">
        <f>($A$14*A18)/($B$14+A18)</f>
        <v>0.8417508417508417</v>
      </c>
      <c r="D18" s="14">
        <f>(6.1078*10^C18)</f>
        <v>42.42634794801739</v>
      </c>
      <c r="E18" s="14">
        <f>(B18/100*D18)</f>
        <v>25.45580876881043</v>
      </c>
      <c r="F18" s="13">
        <f>A18+273.15</f>
        <v>303.15</v>
      </c>
      <c r="G18" s="14">
        <f>(10^5*$H$14/$G$14*E18/F18)</f>
        <v>18.195416848812574</v>
      </c>
    </row>
    <row r="19" spans="1:7" ht="12.75">
      <c r="A19" s="13">
        <v>20</v>
      </c>
      <c r="B19" s="13">
        <v>60</v>
      </c>
      <c r="C19" s="14">
        <f aca="true" t="shared" si="0" ref="C19:C27">($A$14*A19)/($B$14+A19)</f>
        <v>0.582977069568597</v>
      </c>
      <c r="D19" s="14">
        <f aca="true" t="shared" si="1" ref="D19:D27">(6.1078*10^C19)</f>
        <v>23.3809351434177</v>
      </c>
      <c r="E19" s="14">
        <f aca="true" t="shared" si="2" ref="E19:E27">(B19/100*D19)</f>
        <v>14.02856108605062</v>
      </c>
      <c r="F19" s="13">
        <f aca="true" t="shared" si="3" ref="F19:F27">A19+273.15</f>
        <v>293.15</v>
      </c>
      <c r="G19" s="14">
        <f aca="true" t="shared" si="4" ref="G19:G27">(10^5*$H$14/$G$14*E19/F19)</f>
        <v>10.369454525986084</v>
      </c>
    </row>
    <row r="20" spans="1:7" ht="12.75">
      <c r="A20" s="13">
        <v>15</v>
      </c>
      <c r="B20" s="13">
        <v>60</v>
      </c>
      <c r="C20" s="14">
        <f t="shared" si="0"/>
        <v>0.44589774078478</v>
      </c>
      <c r="D20" s="14">
        <f t="shared" si="1"/>
        <v>17.05228366077157</v>
      </c>
      <c r="E20" s="14">
        <f t="shared" si="2"/>
        <v>10.231370196462942</v>
      </c>
      <c r="F20" s="13">
        <f t="shared" si="3"/>
        <v>288.15</v>
      </c>
      <c r="G20" s="14">
        <f t="shared" si="4"/>
        <v>7.693923382618659</v>
      </c>
    </row>
    <row r="21" spans="1:7" ht="12.75">
      <c r="A21" s="13">
        <v>30</v>
      </c>
      <c r="B21" s="13">
        <v>40</v>
      </c>
      <c r="C21" s="14">
        <f t="shared" si="0"/>
        <v>0.8417508417508417</v>
      </c>
      <c r="D21" s="14">
        <f t="shared" si="1"/>
        <v>42.42634794801739</v>
      </c>
      <c r="E21" s="14">
        <f t="shared" si="2"/>
        <v>16.970539179206956</v>
      </c>
      <c r="F21" s="13">
        <f t="shared" si="3"/>
        <v>303.15</v>
      </c>
      <c r="G21" s="14">
        <f t="shared" si="4"/>
        <v>12.130277899208384</v>
      </c>
    </row>
    <row r="22" spans="1:7" ht="12.75">
      <c r="A22" s="13">
        <v>30</v>
      </c>
      <c r="B22" s="13">
        <v>30</v>
      </c>
      <c r="C22" s="14">
        <f t="shared" si="0"/>
        <v>0.8417508417508417</v>
      </c>
      <c r="D22" s="14">
        <f t="shared" si="1"/>
        <v>42.42634794801739</v>
      </c>
      <c r="E22" s="14">
        <f t="shared" si="2"/>
        <v>12.727904384405216</v>
      </c>
      <c r="F22" s="13">
        <f t="shared" si="3"/>
        <v>303.15</v>
      </c>
      <c r="G22" s="14">
        <f t="shared" si="4"/>
        <v>9.097708424406287</v>
      </c>
    </row>
    <row r="23" spans="1:7" ht="12.75">
      <c r="A23" s="13">
        <v>10</v>
      </c>
      <c r="B23" s="13">
        <v>60</v>
      </c>
      <c r="C23" s="14">
        <f t="shared" si="0"/>
        <v>0.30327537403962795</v>
      </c>
      <c r="D23" s="14">
        <f t="shared" si="1"/>
        <v>12.278920334540937</v>
      </c>
      <c r="E23" s="14">
        <f t="shared" si="2"/>
        <v>7.367352200724562</v>
      </c>
      <c r="F23" s="13">
        <f t="shared" si="3"/>
        <v>283.15</v>
      </c>
      <c r="G23" s="14">
        <f t="shared" si="4"/>
        <v>5.638032155002486</v>
      </c>
    </row>
    <row r="24" spans="1:7" ht="12.75">
      <c r="A24" s="13">
        <v>5</v>
      </c>
      <c r="B24" s="13">
        <v>60</v>
      </c>
      <c r="C24" s="14">
        <f t="shared" si="0"/>
        <v>0.15476681799422204</v>
      </c>
      <c r="D24" s="14">
        <f t="shared" si="1"/>
        <v>8.722713850433413</v>
      </c>
      <c r="E24" s="14">
        <f t="shared" si="2"/>
        <v>5.233628310260047</v>
      </c>
      <c r="F24" s="13">
        <f t="shared" si="3"/>
        <v>278.15</v>
      </c>
      <c r="G24" s="14">
        <f t="shared" si="4"/>
        <v>4.077148164169826</v>
      </c>
    </row>
    <row r="25" spans="1:7" ht="12.75">
      <c r="A25" s="13">
        <v>0</v>
      </c>
      <c r="B25" s="13">
        <v>45</v>
      </c>
      <c r="C25" s="14">
        <f t="shared" si="0"/>
        <v>0</v>
      </c>
      <c r="D25" s="14">
        <f t="shared" si="1"/>
        <v>6.1078</v>
      </c>
      <c r="E25" s="14">
        <f t="shared" si="2"/>
        <v>2.74851</v>
      </c>
      <c r="F25" s="13">
        <f t="shared" si="3"/>
        <v>273.15</v>
      </c>
      <c r="G25" s="14">
        <f t="shared" si="4"/>
        <v>2.180362976385676</v>
      </c>
    </row>
    <row r="26" spans="1:7" ht="12.75">
      <c r="A26" s="13">
        <v>-10</v>
      </c>
      <c r="B26" s="13">
        <v>30</v>
      </c>
      <c r="C26" s="14">
        <f t="shared" si="0"/>
        <v>-0.3299604047514298</v>
      </c>
      <c r="D26" s="14">
        <f t="shared" si="1"/>
        <v>2.8570931693472557</v>
      </c>
      <c r="E26" s="14">
        <f t="shared" si="2"/>
        <v>0.8571279508041767</v>
      </c>
      <c r="F26" s="13">
        <f t="shared" si="3"/>
        <v>263.15</v>
      </c>
      <c r="G26" s="14">
        <f t="shared" si="4"/>
        <v>0.7057891302597248</v>
      </c>
    </row>
    <row r="27" spans="1:7" ht="12.75">
      <c r="A27" s="13">
        <v>-10</v>
      </c>
      <c r="B27" s="13">
        <v>60</v>
      </c>
      <c r="C27" s="14">
        <f t="shared" si="0"/>
        <v>-0.3299604047514298</v>
      </c>
      <c r="D27" s="14">
        <f t="shared" si="1"/>
        <v>2.8570931693472557</v>
      </c>
      <c r="E27" s="14">
        <f t="shared" si="2"/>
        <v>1.7142559016083534</v>
      </c>
      <c r="F27" s="13">
        <f t="shared" si="3"/>
        <v>263.15</v>
      </c>
      <c r="G27" s="14">
        <f t="shared" si="4"/>
        <v>1.4115782605194496</v>
      </c>
    </row>
  </sheetData>
  <sheetProtection password="C5A2" sheet="1" objects="1" scenarios="1"/>
  <mergeCells count="3">
    <mergeCell ref="G3:H3"/>
    <mergeCell ref="A3:C3"/>
    <mergeCell ref="D3:F3"/>
  </mergeCells>
  <printOptions gridLines="1"/>
  <pageMargins left="0.53" right="0.2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Weissinger Franz</cp:lastModifiedBy>
  <cp:lastPrinted>2008-11-27T12:53:28Z</cp:lastPrinted>
  <dcterms:created xsi:type="dcterms:W3CDTF">1996-10-17T05:27:31Z</dcterms:created>
  <dcterms:modified xsi:type="dcterms:W3CDTF">2008-11-27T12:54:29Z</dcterms:modified>
  <cp:category/>
  <cp:version/>
  <cp:contentType/>
  <cp:contentStatus/>
</cp:coreProperties>
</file>